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44\"/>
    </mc:Choice>
  </mc:AlternateContent>
  <xr:revisionPtr revIDLastSave="0" documentId="13_ncr:1_{C32C38D6-B47A-4B6D-A1B8-FFA8EA9BF84B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6-02-01" sheetId="3" r:id="rId3"/>
    <sheet name="ОСР 6-07-01" sheetId="4" r:id="rId4"/>
    <sheet name="ОСР 6-09-01" sheetId="5" r:id="rId5"/>
    <sheet name="ОСР 6-12-01" sheetId="6" r:id="rId6"/>
    <sheet name="Источники ЦИ" sheetId="7" r:id="rId7"/>
    <sheet name="Цена МАТ и ОБ по ТКП" sheetId="8" r:id="rId8"/>
  </sheets>
  <calcPr calcId="181029"/>
</workbook>
</file>

<file path=xl/calcChain.xml><?xml version="1.0" encoding="utf-8"?>
<calcChain xmlns="http://schemas.openxmlformats.org/spreadsheetml/2006/main">
  <c r="C37" i="1" l="1"/>
  <c r="C35" i="1"/>
  <c r="C29" i="1"/>
  <c r="C30" i="1" s="1"/>
  <c r="I38" i="1"/>
  <c r="I37" i="1"/>
  <c r="I36" i="1"/>
  <c r="I35" i="1"/>
  <c r="I34" i="1"/>
  <c r="F65" i="2"/>
  <c r="F66" i="2" s="1"/>
  <c r="F68" i="2" s="1"/>
  <c r="F69" i="2" s="1"/>
  <c r="F70" i="2" s="1"/>
  <c r="E65" i="2"/>
  <c r="E66" i="2" s="1"/>
  <c r="E68" i="2" s="1"/>
  <c r="E69" i="2" s="1"/>
  <c r="E70" i="2" s="1"/>
  <c r="G64" i="2"/>
  <c r="G65" i="2" s="1"/>
  <c r="G66" i="2" s="1"/>
  <c r="G68" i="2" s="1"/>
  <c r="G69" i="2" s="1"/>
  <c r="G70" i="2" s="1"/>
  <c r="F64" i="2"/>
  <c r="E64" i="2"/>
  <c r="D64" i="2"/>
  <c r="D65" i="2" s="1"/>
  <c r="G57" i="2"/>
  <c r="H57" i="2" s="1"/>
  <c r="F57" i="2"/>
  <c r="E57" i="2"/>
  <c r="D57" i="2"/>
  <c r="H56" i="2"/>
  <c r="G41" i="2"/>
  <c r="F41" i="2"/>
  <c r="E41" i="2"/>
  <c r="H41" i="2" s="1"/>
  <c r="D41" i="2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H32" i="2" s="1"/>
  <c r="F32" i="2"/>
  <c r="E32" i="2"/>
  <c r="D32" i="2"/>
  <c r="H31" i="2"/>
  <c r="G29" i="2"/>
  <c r="F29" i="2"/>
  <c r="E29" i="2"/>
  <c r="D29" i="2"/>
  <c r="H29" i="2" s="1"/>
  <c r="H28" i="2"/>
  <c r="G23" i="2"/>
  <c r="F23" i="2"/>
  <c r="E23" i="2"/>
  <c r="D23" i="2"/>
  <c r="H23" i="2" s="1"/>
  <c r="H22" i="2"/>
  <c r="C32" i="1" l="1"/>
  <c r="C31" i="1"/>
  <c r="C38" i="1"/>
  <c r="D66" i="2"/>
  <c r="H65" i="2"/>
  <c r="H64" i="2"/>
  <c r="C40" i="1" l="1"/>
  <c r="C42" i="1" s="1"/>
  <c r="C39" i="1"/>
  <c r="H66" i="2"/>
  <c r="D68" i="2"/>
  <c r="D69" i="2" l="1"/>
  <c r="H68" i="2"/>
  <c r="D70" i="2" l="1"/>
  <c r="H70" i="2" s="1"/>
  <c r="H69" i="2"/>
</calcChain>
</file>

<file path=xl/sharedStrings.xml><?xml version="1.0" encoding="utf-8"?>
<sst xmlns="http://schemas.openxmlformats.org/spreadsheetml/2006/main" count="263" uniqueCount="146">
  <si>
    <t>СВОДКА ЗАТРАТ</t>
  </si>
  <si>
    <t>P_0944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</si>
  <si>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</si>
  <si>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</si>
  <si>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</si>
  <si>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</si>
  <si>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</si>
  <si>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</si>
  <si>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</si>
  <si>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</si>
  <si>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</si>
  <si>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</si>
  <si>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</si>
  <si>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</si>
  <si>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</si>
  <si>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</si>
  <si>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</si>
  <si>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</si>
  <si>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</si>
  <si>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</si>
  <si>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</si>
  <si>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</si>
  <si>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</si>
  <si>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</si>
  <si>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ОСР-6-02-01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</si>
  <si>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</si>
  <si>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</si>
  <si>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</si>
  <si>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</si>
  <si>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</si>
  <si>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</si>
  <si>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</si>
  <si>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</si>
  <si>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</si>
  <si>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</si>
  <si>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</si>
  <si>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</si>
  <si>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</si>
  <si>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</si>
  <si>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</si>
  <si>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</si>
  <si>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</si>
  <si>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</si>
  <si>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</si>
  <si>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ОСР-6-09-01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</si>
  <si>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</si>
  <si>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</si>
  <si>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</si>
  <si>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</si>
  <si>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</si>
  <si>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</si>
  <si>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</si>
  <si>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</si>
  <si>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</si>
  <si>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</si>
  <si>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</si>
  <si>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</si>
  <si>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</si>
  <si>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</si>
  <si>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</si>
  <si>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</si>
  <si>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</si>
  <si>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</si>
  <si>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</si>
  <si>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</si>
  <si>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</si>
  <si>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</si>
  <si>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</si>
  <si>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</si>
  <si>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</si>
  <si>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</si>
  <si>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</si>
  <si>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</si>
  <si>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</si>
  <si>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6-02-01</t>
  </si>
  <si>
    <t>Наименование сметы</t>
  </si>
  <si>
    <t>Реконструкция КВЛ-6кВ Ф-16 ЦРП-6-КТП-178 г.о. Новокуйбышевск Самарская область</t>
  </si>
  <si>
    <t>Наименование локальных сметных расчетов (смет), затрат</t>
  </si>
  <si>
    <t>ЛС-6-01</t>
  </si>
  <si>
    <t>ВЛ-6 кВ</t>
  </si>
  <si>
    <t>Итого</t>
  </si>
  <si>
    <t>ОБЪЕКТНЫЙ СМЕТНЫЙ РАСЧЕТ № ОСР 6-07-01</t>
  </si>
  <si>
    <t>Благоустройство</t>
  </si>
  <si>
    <t>ЛС-6-03</t>
  </si>
  <si>
    <t>ОБЪЕКТНЫЙ СМЕТНЫЙ РАСЧЕТ № ОСР 6-09-01</t>
  </si>
  <si>
    <t>ЛС-6-09-01</t>
  </si>
  <si>
    <t>Пусконаладочные работы ВЛ-6 кВ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</si>
  <si>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</si>
  <si>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</si>
  <si>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</si>
  <si>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</si>
  <si>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</si>
  <si>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</si>
  <si>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</si>
  <si>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</si>
  <si>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</si>
  <si>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</si>
  <si>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</si>
  <si>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</si>
  <si>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</si>
  <si>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</si>
  <si>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</si>
  <si>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</si>
  <si>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КВЛ-6кВ Ф-16 ЦРП-6-КТП-178" г.о. Новокуйбышевск Самарская область</t>
  </si>
  <si>
    <t>ОСР 6-07-01</t>
  </si>
  <si>
    <t>ОСР 6-09-01</t>
  </si>
  <si>
    <t>ОСР 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</si>
  <si>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</si>
  <si>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</si>
  <si>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</si>
  <si>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</si>
  <si>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</si>
  <si>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</si>
  <si>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</si>
  <si>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</si>
  <si>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</si>
  <si>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</si>
  <si>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</si>
  <si>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СВ-110-3,5</t>
  </si>
  <si>
    <t>шт</t>
  </si>
  <si>
    <t>Стойка ж/б СС136.6-3,1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</si>
  <si>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</si>
  <si>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</si>
  <si>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</si>
  <si>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</si>
  <si>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</si>
  <si>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</si>
  <si>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</si>
  <si>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</si>
  <si>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</si>
  <si>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</si>
  <si>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</si>
  <si>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</si>
  <si>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</si>
  <si>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</si>
  <si>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</si>
  <si>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Провод СИП-3(1х95)</t>
  </si>
  <si>
    <t>Провод СИП-3(1х95)</t>
  </si>
  <si>
    <t>ФСБЦ-21.2.01.01-0051</t>
  </si>
  <si>
    <t>ФСБЦ-05.1.02.07-0074</t>
  </si>
  <si>
    <t>Реконструкция ВЛ-10 кВ Ф-6 ПС 35/10 кВ Р.Выселки до КТП РВ 620 10/0,4/250 (протяженностью 0,06 км)</t>
  </si>
  <si>
    <t>Реконструкция ВЛ-10 кВ Ф-6 ПС 35/10 кВ Р.Выселки до КТП РВ 620 10/0,4/250 (протяженностью 0,06 км)</t>
  </si>
  <si>
    <t>Реконструкция ВЛ-10 кВ Ф-6 ПС 35/10 кВ Р.Выселки до КТП РВ 620 10/0,4/250 (протяженностью 0,06 км)</t>
  </si>
  <si>
    <t>Реконструкция ВЛ-10 кВ Ф-6 ПС 35/10 кВ Р.Выселки до КТП РВ 620 10/0,4/250 (протяженностью 0,06 км)</t>
  </si>
  <si>
    <t>Реконструкция ВЛ-10 кВ Ф-6 ПС 35/10 кВ Р.Выселки до КТП РВ 620 10/0,4/250 (протяженностью 0,06 км)</t>
  </si>
  <si>
    <t>Реконструкция ВЛ-10 кВ Ф-6 ПС 35/10 кВ Р.Выселки до КТП РВ 620 10/0,4/250 (протяженностью 0,06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</si>
</sst>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_-* #,##0.000_-;\-* #,##0.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4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F0AC0859-2027-4D40-8B4D-4CB19C534CB0}"/>
    <cellStyle name="Обычный" xfId="0" builtinId="0"/>
    <cellStyle name="Обычный 2" xfId="4" xr:uid="{6079D30B-04ED-4116-96C2-B20E28726548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9" zoomScale="90" zoomScaleNormal="90" workbookViewId="0">
      <selection activeCell="C42" sqref="C42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7.4414062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140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121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122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123</v>
      </c>
      <c r="C26" s="54"/>
      <c r="D26" s="51"/>
      <c r="E26" s="51"/>
      <c r="F26" s="51"/>
      <c r="G26" s="52"/>
      <c r="H26" s="52" t="s">
        <v>124</v>
      </c>
      <c r="I26" s="52"/>
    </row>
    <row r="27" spans="1:9" ht="17.100000000000001" customHeight="1" x14ac:dyDescent="0.3">
      <c r="A27" s="55" t="s">
        <v>6</v>
      </c>
      <c r="B27" s="53" t="s">
        <v>125</v>
      </c>
      <c r="C27" s="56">
        <v>0</v>
      </c>
      <c r="D27" s="57"/>
      <c r="E27" s="57"/>
      <c r="F27" s="57"/>
      <c r="G27" s="58" t="s">
        <v>126</v>
      </c>
      <c r="H27" s="58" t="s">
        <v>127</v>
      </c>
      <c r="I27" s="58" t="s">
        <v>128</v>
      </c>
    </row>
    <row r="28" spans="1:9" ht="17.100000000000001" customHeight="1" x14ac:dyDescent="0.3">
      <c r="A28" s="55" t="s">
        <v>7</v>
      </c>
      <c r="B28" s="53" t="s">
        <v>129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130</v>
      </c>
      <c r="C29" s="62">
        <f>ССР!G61*1.2</f>
        <v>45.633496432180799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45.633496432180799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131</v>
      </c>
      <c r="C31" s="62">
        <f>C30-ROUND(C30/1.2,5)</f>
        <v>7.6055864321808002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132</v>
      </c>
      <c r="C32" s="67">
        <f>C30*I36</f>
        <v>52.934504480451501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133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123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125</v>
      </c>
      <c r="C35" s="76">
        <f>ССР!D70+ССР!E70</f>
        <v>383.29362362943823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129</v>
      </c>
      <c r="C36" s="76"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130</v>
      </c>
      <c r="C37" s="76">
        <f>ССР!G70-'Сводка затрат'!C30</f>
        <v>19.085434662883451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402.3790582923217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131</v>
      </c>
      <c r="C39" s="62">
        <f>C38-ROUND(C38/1.2,5)</f>
        <v>67.063178292321709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132</v>
      </c>
      <c r="C40" s="77">
        <f>C38*I37</f>
        <v>487.39144282879806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134</v>
      </c>
      <c r="C42" s="103">
        <f>C40+C32</f>
        <v>540.32594730924961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135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58" zoomScale="90" zoomScaleNormal="90" workbookViewId="0"/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141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289.29469471725997</v>
      </c>
      <c r="E25" s="20">
        <v>5.5542452496620998</v>
      </c>
      <c r="F25" s="20">
        <v>0</v>
      </c>
      <c r="G25" s="20">
        <v>0</v>
      </c>
      <c r="H25" s="20">
        <v>294.84893996692</v>
      </c>
    </row>
    <row r="26" spans="1:8" ht="17.100000000000001" customHeight="1" x14ac:dyDescent="0.3">
      <c r="A26" s="6"/>
      <c r="B26" s="9"/>
      <c r="C26" s="9" t="s">
        <v>26</v>
      </c>
      <c r="D26" s="20">
        <v>289.29469471725997</v>
      </c>
      <c r="E26" s="20">
        <v>5.5542452496620998</v>
      </c>
      <c r="F26" s="20">
        <v>0</v>
      </c>
      <c r="G26" s="20">
        <v>0</v>
      </c>
      <c r="H26" s="20">
        <v>294.84893996692</v>
      </c>
    </row>
    <row r="27" spans="1:8" ht="17.100000000000001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7.100000000000001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7.100000000000001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7.100000000000001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7.100000000000001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7.100000000000001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3.9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7.100000000000001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7.100000000000001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7.100000000000001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7.100000000000001" customHeight="1" x14ac:dyDescent="0.3">
      <c r="A42" s="6"/>
      <c r="B42" s="9"/>
      <c r="C42" s="9" t="s">
        <v>37</v>
      </c>
      <c r="D42" s="20">
        <v>289.29469471725997</v>
      </c>
      <c r="E42" s="20">
        <v>5.5542452496620998</v>
      </c>
      <c r="F42" s="20">
        <v>0</v>
      </c>
      <c r="G42" s="20">
        <v>0</v>
      </c>
      <c r="H42" s="20">
        <v>294.84893996692</v>
      </c>
    </row>
    <row r="43" spans="1:8" ht="17.100000000000001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7.2323673679315004</v>
      </c>
      <c r="E44" s="20">
        <v>0.13885613124155999</v>
      </c>
      <c r="F44" s="20">
        <v>0</v>
      </c>
      <c r="G44" s="20">
        <v>0</v>
      </c>
      <c r="H44" s="20">
        <v>7.3712234991730003</v>
      </c>
    </row>
    <row r="45" spans="1:8" ht="17.100000000000001" customHeight="1" x14ac:dyDescent="0.3">
      <c r="A45" s="6"/>
      <c r="B45" s="9"/>
      <c r="C45" s="9" t="s">
        <v>41</v>
      </c>
      <c r="D45" s="20">
        <v>7.2323673679315004</v>
      </c>
      <c r="E45" s="20">
        <v>0.13885613124155999</v>
      </c>
      <c r="F45" s="20">
        <v>0</v>
      </c>
      <c r="G45" s="20">
        <v>0</v>
      </c>
      <c r="H45" s="20">
        <v>7.3712234991730003</v>
      </c>
    </row>
    <row r="46" spans="1:8" ht="17.100000000000001" customHeight="1" x14ac:dyDescent="0.3">
      <c r="A46" s="6"/>
      <c r="B46" s="9"/>
      <c r="C46" s="9" t="s">
        <v>42</v>
      </c>
      <c r="D46" s="20">
        <v>296.52706208518998</v>
      </c>
      <c r="E46" s="20">
        <v>5.6931013809035997</v>
      </c>
      <c r="F46" s="20">
        <v>0</v>
      </c>
      <c r="G46" s="20">
        <v>0</v>
      </c>
      <c r="H46" s="20">
        <v>302.22016346609001</v>
      </c>
    </row>
    <row r="47" spans="1:8" ht="17.100000000000001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5.0814031476319004</v>
      </c>
      <c r="H48" s="20">
        <v>5.0814031476319004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7.7393563204233002</v>
      </c>
      <c r="E49" s="20">
        <v>0.14858994604159001</v>
      </c>
      <c r="F49" s="20">
        <v>0</v>
      </c>
      <c r="G49" s="20">
        <v>0</v>
      </c>
      <c r="H49" s="20">
        <v>7.8879462664649003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6.5581775472141999</v>
      </c>
      <c r="H50" s="20">
        <v>6.5581775472141999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1.3745409942739</v>
      </c>
      <c r="H51" s="20">
        <v>1.3745409942739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1.319559354503</v>
      </c>
      <c r="H52" s="20">
        <v>1.319559354503</v>
      </c>
    </row>
    <row r="53" spans="1:8" ht="17.100000000000001" customHeight="1" x14ac:dyDescent="0.3">
      <c r="A53" s="6"/>
      <c r="B53" s="9"/>
      <c r="C53" s="9" t="s">
        <v>65</v>
      </c>
      <c r="D53" s="20">
        <v>7.7393563204233002</v>
      </c>
      <c r="E53" s="20">
        <v>0.14858994604159001</v>
      </c>
      <c r="F53" s="20">
        <v>0</v>
      </c>
      <c r="G53" s="20">
        <v>14.333681043623001</v>
      </c>
      <c r="H53" s="20">
        <v>22.221627310088</v>
      </c>
    </row>
    <row r="54" spans="1:8" ht="17.100000000000001" customHeight="1" x14ac:dyDescent="0.3">
      <c r="A54" s="6"/>
      <c r="B54" s="9"/>
      <c r="C54" s="9" t="s">
        <v>64</v>
      </c>
      <c r="D54" s="20">
        <v>304.26641840561001</v>
      </c>
      <c r="E54" s="20">
        <v>5.8416913269451998</v>
      </c>
      <c r="F54" s="20">
        <v>0</v>
      </c>
      <c r="G54" s="20">
        <v>14.333681043623001</v>
      </c>
      <c r="H54" s="20">
        <v>324.44179077618003</v>
      </c>
    </row>
    <row r="55" spans="1:8" ht="17.100000000000001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7.100000000000001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7.100000000000001" customHeight="1" x14ac:dyDescent="0.3">
      <c r="A58" s="6"/>
      <c r="B58" s="9"/>
      <c r="C58" s="9" t="s">
        <v>61</v>
      </c>
      <c r="D58" s="20">
        <v>304.26641840561001</v>
      </c>
      <c r="E58" s="20">
        <v>5.8416913269451998</v>
      </c>
      <c r="F58" s="20">
        <v>0</v>
      </c>
      <c r="G58" s="20">
        <v>14.333681043623001</v>
      </c>
      <c r="H58" s="20">
        <v>324.44179077618003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38.027913693484003</v>
      </c>
      <c r="H60" s="20">
        <v>38.027913693484003</v>
      </c>
    </row>
    <row r="61" spans="1:8" ht="17.100000000000001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38.027913693484003</v>
      </c>
      <c r="H61" s="20">
        <v>38.027913693484003</v>
      </c>
    </row>
    <row r="62" spans="1:8" ht="17.100000000000001" customHeight="1" x14ac:dyDescent="0.3">
      <c r="A62" s="6"/>
      <c r="B62" s="9"/>
      <c r="C62" s="9" t="s">
        <v>56</v>
      </c>
      <c r="D62" s="20">
        <v>304.26641840561001</v>
      </c>
      <c r="E62" s="20">
        <v>5.8416913269451998</v>
      </c>
      <c r="F62" s="20">
        <v>0</v>
      </c>
      <c r="G62" s="20">
        <v>52.361594737106998</v>
      </c>
      <c r="H62" s="20">
        <v>362.46970446965997</v>
      </c>
    </row>
    <row r="63" spans="1:8" ht="17.100000000000001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3.9" customHeight="1" x14ac:dyDescent="0.3">
      <c r="A64" s="6">
        <v>9</v>
      </c>
      <c r="B64" s="6" t="s">
        <v>54</v>
      </c>
      <c r="C64" s="7" t="s">
        <v>53</v>
      </c>
      <c r="D64" s="20">
        <f>D62 * 3%</f>
        <v>9.1279925521682994</v>
      </c>
      <c r="E64" s="20">
        <f>E62 * 3%</f>
        <v>0.17525073980835598</v>
      </c>
      <c r="F64" s="20">
        <f>F62 * 3%</f>
        <v>0</v>
      </c>
      <c r="G64" s="20">
        <f>G62 * 3%</f>
        <v>1.5708478421132099</v>
      </c>
      <c r="H64" s="20">
        <f>SUM(D64:G64)</f>
        <v>10.874091134089864</v>
      </c>
    </row>
    <row r="65" spans="1:8" ht="17.100000000000001" customHeight="1" x14ac:dyDescent="0.3">
      <c r="A65" s="6"/>
      <c r="B65" s="9"/>
      <c r="C65" s="9" t="s">
        <v>52</v>
      </c>
      <c r="D65" s="20">
        <f>D64</f>
        <v>9.1279925521682994</v>
      </c>
      <c r="E65" s="20">
        <f>E64</f>
        <v>0.17525073980835598</v>
      </c>
      <c r="F65" s="20">
        <f>F64</f>
        <v>0</v>
      </c>
      <c r="G65" s="20">
        <f>G64</f>
        <v>1.5708478421132099</v>
      </c>
      <c r="H65" s="20">
        <f>SUM(D65:G65)</f>
        <v>10.874091134089864</v>
      </c>
    </row>
    <row r="66" spans="1:8" ht="17.100000000000001" customHeight="1" x14ac:dyDescent="0.3">
      <c r="A66" s="6"/>
      <c r="B66" s="9"/>
      <c r="C66" s="9" t="s">
        <v>51</v>
      </c>
      <c r="D66" s="20">
        <f>D65 + D62</f>
        <v>313.39441095777829</v>
      </c>
      <c r="E66" s="20">
        <f>E65 + E62</f>
        <v>6.0169420667535558</v>
      </c>
      <c r="F66" s="20">
        <f>F65 + F62</f>
        <v>0</v>
      </c>
      <c r="G66" s="20">
        <f>G65 + G62</f>
        <v>53.932442579220208</v>
      </c>
      <c r="H66" s="20">
        <f>SUM(D66:G66)</f>
        <v>373.34379560375203</v>
      </c>
    </row>
    <row r="67" spans="1:8" ht="17.100000000000001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7.100000000000001" customHeight="1" x14ac:dyDescent="0.3">
      <c r="A68" s="6">
        <v>10</v>
      </c>
      <c r="B68" s="6" t="s">
        <v>49</v>
      </c>
      <c r="C68" s="7" t="s">
        <v>48</v>
      </c>
      <c r="D68" s="20">
        <f>D66 * 20%</f>
        <v>62.678882191555658</v>
      </c>
      <c r="E68" s="20">
        <f>E66 * 20%</f>
        <v>1.2033884133507113</v>
      </c>
      <c r="F68" s="20">
        <f>F66 * 20%</f>
        <v>0</v>
      </c>
      <c r="G68" s="20">
        <f>G66 * 20%</f>
        <v>10.786488515844042</v>
      </c>
      <c r="H68" s="20">
        <f>SUM(D68:G68)</f>
        <v>74.668759120750408</v>
      </c>
    </row>
    <row r="69" spans="1:8" ht="17.100000000000001" customHeight="1" x14ac:dyDescent="0.3">
      <c r="A69" s="6"/>
      <c r="B69" s="9"/>
      <c r="C69" s="9" t="s">
        <v>47</v>
      </c>
      <c r="D69" s="20">
        <f>D68</f>
        <v>62.678882191555658</v>
      </c>
      <c r="E69" s="20">
        <f>E68</f>
        <v>1.2033884133507113</v>
      </c>
      <c r="F69" s="20">
        <f>F68</f>
        <v>0</v>
      </c>
      <c r="G69" s="20">
        <f>G68</f>
        <v>10.786488515844042</v>
      </c>
      <c r="H69" s="20">
        <f>SUM(D69:G69)</f>
        <v>74.668759120750408</v>
      </c>
    </row>
    <row r="70" spans="1:8" ht="17.100000000000001" customHeight="1" x14ac:dyDescent="0.3">
      <c r="A70" s="6"/>
      <c r="B70" s="9"/>
      <c r="C70" s="9" t="s">
        <v>46</v>
      </c>
      <c r="D70" s="20">
        <f>D69 + D66</f>
        <v>376.07329314933395</v>
      </c>
      <c r="E70" s="20">
        <f>E69 + E66</f>
        <v>7.2203304801042671</v>
      </c>
      <c r="F70" s="20">
        <f>F69 + F66</f>
        <v>0</v>
      </c>
      <c r="G70" s="20">
        <f>G69 + G66</f>
        <v>64.718931095064249</v>
      </c>
      <c r="H70" s="20">
        <f>SUM(D70:G70)</f>
        <v>448.01255472450248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76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78</v>
      </c>
      <c r="C13" s="25" t="s">
        <v>79</v>
      </c>
      <c r="D13" s="19">
        <v>289.29469471725997</v>
      </c>
      <c r="E13" s="19">
        <v>5.5542452496620998</v>
      </c>
      <c r="F13" s="19">
        <v>0</v>
      </c>
      <c r="G13" s="19">
        <v>0</v>
      </c>
      <c r="H13" s="19">
        <v>294.84893996692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289.29469471725997</v>
      </c>
      <c r="E14" s="19">
        <v>5.5542452496620998</v>
      </c>
      <c r="F14" s="19">
        <v>0</v>
      </c>
      <c r="G14" s="19">
        <v>0</v>
      </c>
      <c r="H14" s="19">
        <v>294.84893996692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82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86</v>
      </c>
      <c r="D13" s="19">
        <v>0</v>
      </c>
      <c r="E13" s="19">
        <v>0</v>
      </c>
      <c r="F13" s="19">
        <v>0</v>
      </c>
      <c r="G13" s="19">
        <v>5.0814031476319004</v>
      </c>
      <c r="H13" s="19">
        <v>5.0814031476319004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5.0814031476319004</v>
      </c>
      <c r="H14" s="19">
        <v>5.0814031476319004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58</v>
      </c>
      <c r="D13" s="19">
        <v>0</v>
      </c>
      <c r="E13" s="19">
        <v>0</v>
      </c>
      <c r="F13" s="19">
        <v>0</v>
      </c>
      <c r="G13" s="19">
        <v>38.027913693484003</v>
      </c>
      <c r="H13" s="19">
        <v>38.027913693484003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38.027913693484003</v>
      </c>
      <c r="H14" s="19">
        <v>38.027913693484003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6"/>
  <sheetViews>
    <sheetView zoomScale="75" zoomScaleNormal="87" workbookViewId="0">
      <selection activeCell="H3" sqref="H3:H43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89</v>
      </c>
      <c r="B1" s="37" t="s">
        <v>90</v>
      </c>
      <c r="C1" s="37" t="s">
        <v>91</v>
      </c>
      <c r="D1" s="37" t="s">
        <v>92</v>
      </c>
      <c r="E1" s="37" t="s">
        <v>93</v>
      </c>
      <c r="F1" s="37" t="s">
        <v>94</v>
      </c>
      <c r="G1" s="37" t="s">
        <v>95</v>
      </c>
      <c r="H1" s="37" t="s">
        <v>96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76</v>
      </c>
      <c r="B3" s="94"/>
      <c r="C3" s="45"/>
      <c r="D3" s="43">
        <v>294.84893996692</v>
      </c>
      <c r="E3" s="41"/>
      <c r="F3" s="41"/>
      <c r="G3" s="41"/>
      <c r="H3" s="48"/>
    </row>
    <row r="4" spans="1:8" x14ac:dyDescent="0.3">
      <c r="A4" s="95" t="s">
        <v>97</v>
      </c>
      <c r="B4" s="42" t="s">
        <v>98</v>
      </c>
      <c r="C4" s="45"/>
      <c r="D4" s="43">
        <v>289.29469471725997</v>
      </c>
      <c r="E4" s="41"/>
      <c r="F4" s="41"/>
      <c r="G4" s="41"/>
      <c r="H4" s="48"/>
    </row>
    <row r="5" spans="1:8" x14ac:dyDescent="0.3">
      <c r="A5" s="95"/>
      <c r="B5" s="42" t="s">
        <v>99</v>
      </c>
      <c r="C5" s="37"/>
      <c r="D5" s="43">
        <v>5.5542452496620998</v>
      </c>
      <c r="E5" s="41"/>
      <c r="F5" s="41"/>
      <c r="G5" s="41"/>
      <c r="H5" s="47"/>
    </row>
    <row r="6" spans="1:8" x14ac:dyDescent="0.3">
      <c r="A6" s="96"/>
      <c r="B6" s="42" t="s">
        <v>100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101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79</v>
      </c>
      <c r="B8" s="98"/>
      <c r="C8" s="95" t="s">
        <v>25</v>
      </c>
      <c r="D8" s="44">
        <v>294.84893996692</v>
      </c>
      <c r="E8" s="41">
        <v>0.06</v>
      </c>
      <c r="F8" s="41" t="s">
        <v>102</v>
      </c>
      <c r="G8" s="44">
        <v>4914.1489994487001</v>
      </c>
      <c r="H8" s="47"/>
    </row>
    <row r="9" spans="1:8" x14ac:dyDescent="0.3">
      <c r="A9" s="99">
        <v>1</v>
      </c>
      <c r="B9" s="42" t="s">
        <v>98</v>
      </c>
      <c r="C9" s="95"/>
      <c r="D9" s="44">
        <v>289.29469471725997</v>
      </c>
      <c r="E9" s="41"/>
      <c r="F9" s="41"/>
      <c r="G9" s="41"/>
      <c r="H9" s="96" t="s">
        <v>103</v>
      </c>
    </row>
    <row r="10" spans="1:8" x14ac:dyDescent="0.3">
      <c r="A10" s="95"/>
      <c r="B10" s="42" t="s">
        <v>99</v>
      </c>
      <c r="C10" s="95"/>
      <c r="D10" s="44">
        <v>5.5542452496620998</v>
      </c>
      <c r="E10" s="41"/>
      <c r="F10" s="41"/>
      <c r="G10" s="41"/>
      <c r="H10" s="96"/>
    </row>
    <row r="11" spans="1:8" x14ac:dyDescent="0.3">
      <c r="A11" s="95"/>
      <c r="B11" s="42" t="s">
        <v>100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101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82</v>
      </c>
      <c r="B13" s="94"/>
      <c r="C13" s="37"/>
      <c r="D13" s="43">
        <v>0</v>
      </c>
      <c r="E13" s="41"/>
      <c r="F13" s="41"/>
      <c r="G13" s="41"/>
      <c r="H13" s="47"/>
    </row>
    <row r="14" spans="1:8" x14ac:dyDescent="0.3">
      <c r="A14" s="95" t="s">
        <v>104</v>
      </c>
      <c r="B14" s="42" t="s">
        <v>98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100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101</v>
      </c>
      <c r="C17" s="37"/>
      <c r="D17" s="43">
        <v>0</v>
      </c>
      <c r="E17" s="41"/>
      <c r="F17" s="41"/>
      <c r="G17" s="41"/>
      <c r="H17" s="47"/>
    </row>
    <row r="18" spans="1:8" x14ac:dyDescent="0.3">
      <c r="A18" s="97" t="s">
        <v>82</v>
      </c>
      <c r="B18" s="98"/>
      <c r="C18" s="95" t="s">
        <v>25</v>
      </c>
      <c r="D18" s="44">
        <v>0</v>
      </c>
      <c r="E18" s="41">
        <v>0.06</v>
      </c>
      <c r="F18" s="41" t="s">
        <v>102</v>
      </c>
      <c r="G18" s="44">
        <v>0</v>
      </c>
      <c r="H18" s="47"/>
    </row>
    <row r="19" spans="1:8" x14ac:dyDescent="0.3">
      <c r="A19" s="99">
        <v>1</v>
      </c>
      <c r="B19" s="42" t="s">
        <v>98</v>
      </c>
      <c r="C19" s="95"/>
      <c r="D19" s="44">
        <v>0</v>
      </c>
      <c r="E19" s="41"/>
      <c r="F19" s="41"/>
      <c r="G19" s="41"/>
      <c r="H19" s="96" t="s">
        <v>103</v>
      </c>
    </row>
    <row r="20" spans="1:8" x14ac:dyDescent="0.3">
      <c r="A20" s="95"/>
      <c r="B20" s="42" t="s">
        <v>99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100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101</v>
      </c>
      <c r="C22" s="95"/>
      <c r="D22" s="44">
        <v>0</v>
      </c>
      <c r="E22" s="41"/>
      <c r="F22" s="41"/>
      <c r="G22" s="41"/>
      <c r="H22" s="96"/>
    </row>
    <row r="23" spans="1:8" ht="24.6" x14ac:dyDescent="0.3">
      <c r="A23" s="100" t="s">
        <v>45</v>
      </c>
      <c r="B23" s="94"/>
      <c r="C23" s="37"/>
      <c r="D23" s="43">
        <v>5.0814031476319004</v>
      </c>
      <c r="E23" s="41"/>
      <c r="F23" s="41"/>
      <c r="G23" s="41"/>
      <c r="H23" s="47"/>
    </row>
    <row r="24" spans="1:8" x14ac:dyDescent="0.3">
      <c r="A24" s="95" t="s">
        <v>105</v>
      </c>
      <c r="B24" s="42" t="s">
        <v>98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99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100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101</v>
      </c>
      <c r="C27" s="37"/>
      <c r="D27" s="43">
        <v>5.0814031476319004</v>
      </c>
      <c r="E27" s="41"/>
      <c r="F27" s="41"/>
      <c r="G27" s="41"/>
      <c r="H27" s="47"/>
    </row>
    <row r="28" spans="1:8" x14ac:dyDescent="0.3">
      <c r="A28" s="97" t="s">
        <v>86</v>
      </c>
      <c r="B28" s="98"/>
      <c r="C28" s="95" t="s">
        <v>25</v>
      </c>
      <c r="D28" s="44">
        <v>5.0814031476319004</v>
      </c>
      <c r="E28" s="41">
        <v>0.06</v>
      </c>
      <c r="F28" s="41" t="s">
        <v>102</v>
      </c>
      <c r="G28" s="44">
        <v>84.690052460532002</v>
      </c>
      <c r="H28" s="47"/>
    </row>
    <row r="29" spans="1:8" x14ac:dyDescent="0.3">
      <c r="A29" s="99">
        <v>1</v>
      </c>
      <c r="B29" s="42" t="s">
        <v>98</v>
      </c>
      <c r="C29" s="95"/>
      <c r="D29" s="44">
        <v>0</v>
      </c>
      <c r="E29" s="41"/>
      <c r="F29" s="41"/>
      <c r="G29" s="41"/>
      <c r="H29" s="96" t="s">
        <v>103</v>
      </c>
    </row>
    <row r="30" spans="1:8" x14ac:dyDescent="0.3">
      <c r="A30" s="95"/>
      <c r="B30" s="42" t="s">
        <v>99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100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101</v>
      </c>
      <c r="C32" s="95"/>
      <c r="D32" s="44">
        <v>5.0814031476319004</v>
      </c>
      <c r="E32" s="41"/>
      <c r="F32" s="41"/>
      <c r="G32" s="41"/>
      <c r="H32" s="96"/>
    </row>
    <row r="33" spans="1:8" ht="24.6" x14ac:dyDescent="0.3">
      <c r="A33" s="100" t="s">
        <v>58</v>
      </c>
      <c r="B33" s="94"/>
      <c r="C33" s="37"/>
      <c r="D33" s="43">
        <v>38.027913693484003</v>
      </c>
      <c r="E33" s="41"/>
      <c r="F33" s="41"/>
      <c r="G33" s="41"/>
      <c r="H33" s="47"/>
    </row>
    <row r="34" spans="1:8" x14ac:dyDescent="0.3">
      <c r="A34" s="95" t="s">
        <v>106</v>
      </c>
      <c r="B34" s="42" t="s">
        <v>98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99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100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5"/>
      <c r="B37" s="42" t="s">
        <v>101</v>
      </c>
      <c r="C37" s="37"/>
      <c r="D37" s="43">
        <v>38.027913693484003</v>
      </c>
      <c r="E37" s="41"/>
      <c r="F37" s="41"/>
      <c r="G37" s="41"/>
      <c r="H37" s="47"/>
    </row>
    <row r="38" spans="1:8" x14ac:dyDescent="0.3">
      <c r="A38" s="97" t="s">
        <v>58</v>
      </c>
      <c r="B38" s="98"/>
      <c r="C38" s="95" t="s">
        <v>25</v>
      </c>
      <c r="D38" s="44">
        <v>38.027913693484003</v>
      </c>
      <c r="E38" s="41">
        <v>0.06</v>
      </c>
      <c r="F38" s="41" t="s">
        <v>102</v>
      </c>
      <c r="G38" s="44">
        <v>633.79856155805999</v>
      </c>
      <c r="H38" s="47"/>
    </row>
    <row r="39" spans="1:8" x14ac:dyDescent="0.3">
      <c r="A39" s="99">
        <v>1</v>
      </c>
      <c r="B39" s="42" t="s">
        <v>98</v>
      </c>
      <c r="C39" s="95"/>
      <c r="D39" s="44">
        <v>0</v>
      </c>
      <c r="E39" s="41"/>
      <c r="F39" s="41"/>
      <c r="G39" s="41"/>
      <c r="H39" s="96" t="s">
        <v>103</v>
      </c>
    </row>
    <row r="40" spans="1:8" x14ac:dyDescent="0.3">
      <c r="A40" s="95"/>
      <c r="B40" s="42" t="s">
        <v>99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100</v>
      </c>
      <c r="C41" s="95"/>
      <c r="D41" s="44">
        <v>0</v>
      </c>
      <c r="E41" s="41"/>
      <c r="F41" s="41"/>
      <c r="G41" s="41"/>
      <c r="H41" s="96"/>
    </row>
    <row r="42" spans="1:8" x14ac:dyDescent="0.3">
      <c r="A42" s="95"/>
      <c r="B42" s="42" t="s">
        <v>101</v>
      </c>
      <c r="C42" s="95"/>
      <c r="D42" s="44">
        <v>38.027913693484003</v>
      </c>
      <c r="E42" s="41"/>
      <c r="F42" s="41"/>
      <c r="G42" s="41"/>
      <c r="H42" s="96"/>
    </row>
    <row r="43" spans="1:8" x14ac:dyDescent="0.3">
      <c r="A43" s="46"/>
      <c r="C43" s="46"/>
      <c r="D43" s="40"/>
      <c r="E43" s="40"/>
      <c r="F43" s="40"/>
      <c r="G43" s="40"/>
      <c r="H43" s="49"/>
    </row>
    <row r="45" spans="1:8" x14ac:dyDescent="0.3">
      <c r="A45" s="101" t="s">
        <v>107</v>
      </c>
      <c r="B45" s="101"/>
      <c r="C45" s="101"/>
      <c r="D45" s="101"/>
      <c r="E45" s="101"/>
      <c r="F45" s="101"/>
      <c r="G45" s="101"/>
      <c r="H45" s="101"/>
    </row>
    <row r="46" spans="1:8" x14ac:dyDescent="0.3">
      <c r="A46" s="101" t="s">
        <v>108</v>
      </c>
      <c r="B46" s="101"/>
      <c r="C46" s="101"/>
      <c r="D46" s="101"/>
      <c r="E46" s="101"/>
      <c r="F46" s="101"/>
      <c r="G46" s="101"/>
      <c r="H46" s="101"/>
    </row>
  </sheetData>
  <mergeCells count="26">
    <mergeCell ref="A45:H45"/>
    <mergeCell ref="A46:H46"/>
    <mergeCell ref="A33:B33"/>
    <mergeCell ref="A34:A37"/>
    <mergeCell ref="A38:B38"/>
    <mergeCell ref="H39:H42"/>
    <mergeCell ref="C38:C42"/>
    <mergeCell ref="A39:A42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109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110</v>
      </c>
      <c r="B3" s="6" t="s">
        <v>111</v>
      </c>
      <c r="C3" s="6" t="s">
        <v>112</v>
      </c>
      <c r="D3" s="6" t="s">
        <v>113</v>
      </c>
      <c r="E3" s="6" t="s">
        <v>114</v>
      </c>
      <c r="F3" s="6" t="s">
        <v>115</v>
      </c>
      <c r="G3" s="6" t="s">
        <v>116</v>
      </c>
      <c r="H3" s="6" t="s">
        <v>117</v>
      </c>
    </row>
    <row r="4" spans="1:8" ht="39" customHeight="1" x14ac:dyDescent="0.3">
      <c r="A4" s="25" t="s">
        <v>136</v>
      </c>
      <c r="B4" s="26" t="s">
        <v>102</v>
      </c>
      <c r="C4" s="27">
        <v>0.19992988606486001</v>
      </c>
      <c r="D4" s="27">
        <v>222.07854046447</v>
      </c>
      <c r="E4" s="26">
        <v>10</v>
      </c>
      <c r="F4" s="25" t="s">
        <v>137</v>
      </c>
      <c r="G4" s="27">
        <v>44.400137292510998</v>
      </c>
      <c r="H4" s="28" t="s">
        <v>138</v>
      </c>
    </row>
    <row r="5" spans="1:8" ht="39" customHeight="1" x14ac:dyDescent="0.3">
      <c r="A5" s="25" t="s">
        <v>118</v>
      </c>
      <c r="B5" s="26" t="s">
        <v>119</v>
      </c>
      <c r="C5" s="27">
        <v>2</v>
      </c>
      <c r="D5" s="27">
        <v>24.126470438877</v>
      </c>
      <c r="E5" s="26">
        <v>10</v>
      </c>
      <c r="F5" s="25" t="s">
        <v>118</v>
      </c>
      <c r="G5" s="27">
        <v>65.717533442871002</v>
      </c>
      <c r="H5" s="28" t="s">
        <v>139</v>
      </c>
    </row>
    <row r="6" spans="1:8" ht="39" hidden="1" customHeight="1" x14ac:dyDescent="0.3">
      <c r="A6" s="25" t="s">
        <v>120</v>
      </c>
      <c r="B6" s="26" t="s">
        <v>119</v>
      </c>
      <c r="C6" s="27">
        <v>0.3680981595092</v>
      </c>
      <c r="D6" s="27">
        <v>90.702982039983993</v>
      </c>
      <c r="E6" s="26">
        <v>6</v>
      </c>
      <c r="F6" s="26"/>
      <c r="G6" s="27">
        <v>33.387600750913997</v>
      </c>
      <c r="H6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Сводка затрат</vt:lpstr>
      <vt:lpstr>ССР</vt:lpstr>
      <vt:lpstr>ОСР 6-02-01</vt:lpstr>
      <vt:lpstr>ОСР 6-07-01</vt:lpstr>
      <vt:lpstr>ОСР 6-09-01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2025-11-19T07:54:27Z</dcterms:modified>
</cp:coreProperties>
</file>